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<sst xmlns="http://schemas.openxmlformats.org/spreadsheetml/2006/main" count="66" uniqueCount="48">
  <si>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</si>
  <si>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</si>
  <si>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</si>
  <si>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</si>
  <si>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</si>
  <si>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</si>
  <si>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</si>
  <si>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</si>
  <si>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</si>
  <si>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</si>
  <si>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</si>
  <si>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 xml:space="preserve">Аварийное обслуживание </t>
  </si>
  <si>
    <t xml:space="preserve"> </t>
  </si>
  <si>
    <t>ИТОГО</t>
  </si>
  <si>
    <t>руб</t>
  </si>
  <si>
    <t xml:space="preserve">Собрано : </t>
  </si>
  <si>
    <t>Фактические расходы на 1 июля 2014 г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</si>
  <si>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</si>
  <si>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</si>
  <si>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</si>
  <si>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</si>
  <si>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</si>
  <si>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</si>
  <si>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</si>
  <si>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</si>
  <si>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Долг населения  на 01 июля 2014 года : </t>
  </si>
  <si>
    <t>Отчет управляющей компании</t>
  </si>
  <si>
    <t xml:space="preserve">долг </t>
  </si>
  <si>
    <t>Замеры изоляции сопротивления</t>
  </si>
  <si>
    <t xml:space="preserve">Начислено за 6 месяцев : </t>
  </si>
  <si>
    <t>Июль   - Декабрь  2014 года тариф 4,67</t>
  </si>
  <si>
    <t>Июль</t>
  </si>
  <si>
    <t xml:space="preserve">Август </t>
  </si>
  <si>
    <t xml:space="preserve">Сентябрь </t>
  </si>
  <si>
    <t>Октябрь</t>
  </si>
  <si>
    <t xml:space="preserve">Ноябрь </t>
  </si>
  <si>
    <t xml:space="preserve">Декабрь </t>
  </si>
  <si>
    <t>июль</t>
  </si>
  <si>
    <t>долг на 1,07,2014</t>
  </si>
  <si>
    <t>август</t>
  </si>
  <si>
    <t>сентябрь</t>
  </si>
  <si>
    <t>Итого за 6 мес.</t>
  </si>
  <si>
    <t xml:space="preserve">Остаток ден. средств на по плану 01.02.15г </t>
  </si>
  <si>
    <t>октябрь</t>
  </si>
  <si>
    <t>ноябрь</t>
  </si>
  <si>
    <t>декабрь</t>
  </si>
  <si>
    <t>ул. Школьная   д.1</t>
  </si>
  <si>
    <t>итого израсходованно за 2е полугодие 2014г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</si>
</sst>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top"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40" fillId="0" borderId="15" xfId="0" applyFont="1" applyBorder="1" applyAlignment="1">
      <alignment/>
    </xf>
    <xf numFmtId="2" fontId="40" fillId="0" borderId="15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120" zoomScaleNormal="120" zoomScalePageLayoutView="0" workbookViewId="0" topLeftCell="C1">
      <selection activeCell="X81" sqref="X81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4.7109375" style="0" customWidth="1"/>
    <col min="4" max="4" width="10.57421875" style="0" customWidth="1"/>
    <col min="5" max="5" width="16.421875" style="0" customWidth="1"/>
    <col min="6" max="6" width="15.421875" style="0" customWidth="1"/>
    <col min="7" max="7" width="9.28125" style="0" customWidth="1"/>
    <col min="8" max="8" width="11.00390625" style="0" customWidth="1"/>
    <col min="9" max="10" width="9.28125" style="0" customWidth="1"/>
    <col min="11" max="11" width="10.28125" style="0" customWidth="1"/>
    <col min="12" max="12" width="12.00390625" style="0" customWidth="1"/>
    <col min="13" max="13" width="9.140625" style="0" hidden="1" customWidth="1"/>
    <col min="14" max="14" width="12.00390625" style="0" hidden="1" customWidth="1"/>
    <col min="15" max="15" width="10.7109375" style="0" hidden="1" customWidth="1"/>
    <col min="16" max="16" width="10.421875" style="0" customWidth="1"/>
    <col min="17" max="17" width="10.00390625" style="0" bestFit="1" customWidth="1"/>
    <col min="20" max="20" width="9.57421875" style="0" customWidth="1"/>
  </cols>
  <sheetData>
    <row r="1" spans="1:14" ht="20.25" customHeigh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44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ht="18.75">
      <c r="A4" s="2"/>
    </row>
    <row r="5" spans="1:14" ht="18.75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ht="15.75" customHeight="1" thickBot="1">
      <c r="A7" s="45" t="s">
        <v>1</v>
      </c>
      <c r="B7" s="46" t="s">
        <v>2</v>
      </c>
      <c r="C7" s="46" t="s">
        <v>3</v>
      </c>
      <c r="D7" s="46"/>
      <c r="E7" s="46"/>
      <c r="F7" s="46"/>
      <c r="G7" s="46"/>
      <c r="H7" s="47" t="s">
        <v>4</v>
      </c>
      <c r="I7" s="48"/>
      <c r="J7" s="48"/>
      <c r="K7" s="48"/>
      <c r="L7" s="48"/>
      <c r="M7" s="48"/>
      <c r="N7" s="48"/>
      <c r="O7" s="49"/>
      <c r="P7" s="49"/>
      <c r="Q7" s="49"/>
      <c r="R7" s="50"/>
    </row>
    <row r="8" spans="1:18" ht="111" thickBot="1">
      <c r="A8" s="45"/>
      <c r="B8" s="46"/>
      <c r="C8" s="4" t="s">
        <v>5</v>
      </c>
      <c r="D8" s="4" t="s">
        <v>6</v>
      </c>
      <c r="E8" s="4" t="s">
        <v>7</v>
      </c>
      <c r="F8" s="4" t="s">
        <v>8</v>
      </c>
      <c r="G8" s="4" t="s">
        <v>41</v>
      </c>
      <c r="H8" s="4" t="s">
        <v>31</v>
      </c>
      <c r="I8" s="4" t="s">
        <v>32</v>
      </c>
      <c r="J8" s="4" t="s">
        <v>33</v>
      </c>
      <c r="K8" s="34" t="s">
        <v>34</v>
      </c>
      <c r="L8" s="34" t="s">
        <v>35</v>
      </c>
      <c r="M8" s="34"/>
      <c r="N8" s="34"/>
      <c r="O8" s="34"/>
      <c r="P8" s="34" t="s">
        <v>36</v>
      </c>
      <c r="Q8" s="4" t="s">
        <v>47</v>
      </c>
      <c r="R8" s="32" t="s">
        <v>42</v>
      </c>
    </row>
    <row r="9" spans="1:18" ht="16.5" thickBot="1">
      <c r="A9" s="5">
        <v>1</v>
      </c>
      <c r="B9" s="6" t="s">
        <v>9</v>
      </c>
      <c r="C9" s="7">
        <v>0</v>
      </c>
      <c r="D9" s="8">
        <v>1.3</v>
      </c>
      <c r="E9" s="9">
        <f>B62</f>
        <v>717.91</v>
      </c>
      <c r="F9" s="10">
        <f aca="true" t="shared" si="0" ref="F9:F14">E9*D9</f>
        <v>933.283</v>
      </c>
      <c r="G9" s="10">
        <f aca="true" t="shared" si="1" ref="G9:G14">F9*6</f>
        <v>5599.698</v>
      </c>
      <c r="H9" s="11">
        <f>E9*D9</f>
        <v>933.283</v>
      </c>
      <c r="I9" s="11">
        <f>E9*D9</f>
        <v>933.283</v>
      </c>
      <c r="J9" s="11">
        <f>E9*D9</f>
        <v>933.283</v>
      </c>
      <c r="K9" s="39">
        <f aca="true" t="shared" si="2" ref="K9:K14">E9*D9</f>
        <v>933.283</v>
      </c>
      <c r="L9" s="39">
        <f aca="true" t="shared" si="3" ref="L9:L14">E9*D9</f>
        <v>933.283</v>
      </c>
      <c r="M9" s="33"/>
      <c r="N9" s="33"/>
      <c r="O9" s="33"/>
      <c r="P9" s="39">
        <f aca="true" t="shared" si="4" ref="P9:P14">E9*D9</f>
        <v>933.283</v>
      </c>
      <c r="Q9" s="10">
        <f>SUM(H9:P9)</f>
        <v>5599.698</v>
      </c>
      <c r="R9" s="10">
        <f aca="true" t="shared" si="5" ref="R9:R14">C9+G9-Q9</f>
        <v>0</v>
      </c>
    </row>
    <row r="10" spans="1:18" ht="32.25" thickBot="1">
      <c r="A10" s="5">
        <v>2</v>
      </c>
      <c r="B10" s="6" t="s">
        <v>23</v>
      </c>
      <c r="C10" s="7">
        <v>1356.85</v>
      </c>
      <c r="D10" s="8">
        <v>0.63</v>
      </c>
      <c r="E10" s="9">
        <f>B62</f>
        <v>717.91</v>
      </c>
      <c r="F10" s="10">
        <f t="shared" si="0"/>
        <v>452.2833</v>
      </c>
      <c r="G10" s="10">
        <f t="shared" si="1"/>
        <v>2713.6998</v>
      </c>
      <c r="H10" s="11"/>
      <c r="I10" s="11"/>
      <c r="J10" s="11"/>
      <c r="K10" s="39">
        <f t="shared" si="2"/>
        <v>452.2833</v>
      </c>
      <c r="L10" s="39">
        <f t="shared" si="3"/>
        <v>452.2833</v>
      </c>
      <c r="M10" s="33"/>
      <c r="N10" s="33"/>
      <c r="O10" s="33"/>
      <c r="P10" s="39">
        <f t="shared" si="4"/>
        <v>452.2833</v>
      </c>
      <c r="Q10" s="10">
        <f>SUM(H10:J10)</f>
        <v>0</v>
      </c>
      <c r="R10" s="10">
        <f t="shared" si="5"/>
        <v>4070.5498</v>
      </c>
    </row>
    <row r="11" spans="1:18" ht="48" thickBot="1">
      <c r="A11" s="5">
        <v>3</v>
      </c>
      <c r="B11" s="6" t="s">
        <v>10</v>
      </c>
      <c r="C11" s="7">
        <v>0</v>
      </c>
      <c r="D11" s="8">
        <v>0.76</v>
      </c>
      <c r="E11" s="9">
        <f>B62</f>
        <v>717.91</v>
      </c>
      <c r="F11" s="10">
        <f t="shared" si="0"/>
        <v>545.6116</v>
      </c>
      <c r="G11" s="10">
        <f t="shared" si="1"/>
        <v>3273.6695999999997</v>
      </c>
      <c r="H11" s="11">
        <f>E11*D11</f>
        <v>545.6116</v>
      </c>
      <c r="I11" s="11">
        <f>E11*D11</f>
        <v>545.6116</v>
      </c>
      <c r="J11" s="11">
        <f>E11*D11</f>
        <v>545.6116</v>
      </c>
      <c r="K11" s="39">
        <f t="shared" si="2"/>
        <v>545.6116</v>
      </c>
      <c r="L11" s="39">
        <f t="shared" si="3"/>
        <v>545.6116</v>
      </c>
      <c r="M11" s="33"/>
      <c r="N11" s="33"/>
      <c r="O11" s="33"/>
      <c r="P11" s="39">
        <f t="shared" si="4"/>
        <v>545.6116</v>
      </c>
      <c r="Q11" s="10">
        <f>SUM(H11:P11)</f>
        <v>3273.6696</v>
      </c>
      <c r="R11" s="10">
        <f t="shared" si="5"/>
        <v>0</v>
      </c>
    </row>
    <row r="12" spans="1:18" ht="16.5" thickBot="1">
      <c r="A12" s="5">
        <v>6</v>
      </c>
      <c r="B12" s="6" t="s">
        <v>11</v>
      </c>
      <c r="C12" s="7">
        <v>0</v>
      </c>
      <c r="D12" s="8">
        <v>1.28</v>
      </c>
      <c r="E12" s="9">
        <f>B62</f>
        <v>717.91</v>
      </c>
      <c r="F12" s="10">
        <f t="shared" si="0"/>
        <v>918.9248</v>
      </c>
      <c r="G12" s="10">
        <f t="shared" si="1"/>
        <v>5513.5488000000005</v>
      </c>
      <c r="H12" s="11">
        <f>E12*D12</f>
        <v>918.9248</v>
      </c>
      <c r="I12" s="11">
        <f>E12*D12</f>
        <v>918.9248</v>
      </c>
      <c r="J12" s="11">
        <f>E12*D12</f>
        <v>918.9248</v>
      </c>
      <c r="K12" s="39">
        <f t="shared" si="2"/>
        <v>918.9248</v>
      </c>
      <c r="L12" s="39">
        <f t="shared" si="3"/>
        <v>918.9248</v>
      </c>
      <c r="M12" s="33"/>
      <c r="N12" s="33"/>
      <c r="O12" s="33"/>
      <c r="P12" s="39">
        <f t="shared" si="4"/>
        <v>918.9248</v>
      </c>
      <c r="Q12" s="10">
        <f>SUM(H12:P12)</f>
        <v>5513.5488</v>
      </c>
      <c r="R12" s="10">
        <f t="shared" si="5"/>
        <v>0</v>
      </c>
    </row>
    <row r="13" spans="1:18" ht="32.25" thickBot="1">
      <c r="A13" s="5">
        <v>7</v>
      </c>
      <c r="B13" s="6" t="s">
        <v>24</v>
      </c>
      <c r="C13" s="7">
        <v>1184.55</v>
      </c>
      <c r="D13" s="8">
        <v>0.55</v>
      </c>
      <c r="E13" s="9">
        <f>B62</f>
        <v>717.91</v>
      </c>
      <c r="F13" s="10">
        <f t="shared" si="0"/>
        <v>394.8505</v>
      </c>
      <c r="G13" s="10">
        <f t="shared" si="1"/>
        <v>2369.103</v>
      </c>
      <c r="H13" s="11"/>
      <c r="I13" s="11"/>
      <c r="J13" s="11"/>
      <c r="K13" s="39">
        <f t="shared" si="2"/>
        <v>394.8505</v>
      </c>
      <c r="L13" s="39">
        <f t="shared" si="3"/>
        <v>394.8505</v>
      </c>
      <c r="M13" s="33"/>
      <c r="N13" s="33"/>
      <c r="O13" s="33"/>
      <c r="P13" s="39">
        <f t="shared" si="4"/>
        <v>394.8505</v>
      </c>
      <c r="Q13" s="10">
        <f>SUM(H13:P13)</f>
        <v>1184.5515</v>
      </c>
      <c r="R13" s="10">
        <f t="shared" si="5"/>
        <v>2369.1015</v>
      </c>
    </row>
    <row r="14" spans="1:18" ht="16.5" thickBot="1">
      <c r="A14" s="5">
        <v>8</v>
      </c>
      <c r="B14" s="6" t="s">
        <v>28</v>
      </c>
      <c r="C14" s="7">
        <v>0</v>
      </c>
      <c r="D14" s="8">
        <v>0.15</v>
      </c>
      <c r="E14" s="9">
        <f>B62</f>
        <v>717.91</v>
      </c>
      <c r="F14" s="10">
        <f t="shared" si="0"/>
        <v>107.6865</v>
      </c>
      <c r="G14" s="10">
        <f t="shared" si="1"/>
        <v>646.1189999999999</v>
      </c>
      <c r="H14" s="11">
        <f>E14*D14</f>
        <v>107.6865</v>
      </c>
      <c r="I14" s="11">
        <f>E14*D14</f>
        <v>107.6865</v>
      </c>
      <c r="J14" s="11">
        <f>E14*D14</f>
        <v>107.6865</v>
      </c>
      <c r="K14" s="39">
        <f t="shared" si="2"/>
        <v>107.6865</v>
      </c>
      <c r="L14" s="39">
        <f t="shared" si="3"/>
        <v>107.6865</v>
      </c>
      <c r="M14" s="33"/>
      <c r="N14" s="33"/>
      <c r="O14" s="33" t="s">
        <v>12</v>
      </c>
      <c r="P14" s="39">
        <f t="shared" si="4"/>
        <v>107.6865</v>
      </c>
      <c r="Q14" s="10">
        <f>SUM(H14:P14)</f>
        <v>646.119</v>
      </c>
      <c r="R14" s="10">
        <f t="shared" si="5"/>
        <v>0</v>
      </c>
    </row>
    <row r="15" spans="1:18" ht="16.5" thickBot="1">
      <c r="A15" s="5">
        <v>9</v>
      </c>
      <c r="B15" s="12" t="s">
        <v>13</v>
      </c>
      <c r="C15" s="7">
        <f>SUM(C9:C14)</f>
        <v>2541.3999999999996</v>
      </c>
      <c r="D15" s="8">
        <f>SUM(D9:D14)</f>
        <v>4.670000000000001</v>
      </c>
      <c r="E15" s="13">
        <v>717.91</v>
      </c>
      <c r="F15" s="10">
        <f>SUM(F9:F14)</f>
        <v>3352.6396999999997</v>
      </c>
      <c r="G15" s="10">
        <f>SUM(G9:G14)</f>
        <v>20115.8382</v>
      </c>
      <c r="H15" s="11">
        <f>H9+H10+H11+H12+H13+H14</f>
        <v>2505.5059</v>
      </c>
      <c r="I15" s="11">
        <f>SUM(I9:I14)</f>
        <v>2505.5059</v>
      </c>
      <c r="J15" s="11">
        <f>SUM(J9:J14)</f>
        <v>2505.5059</v>
      </c>
      <c r="K15" s="39">
        <f>SUM(K9:K14)</f>
        <v>3352.6396999999997</v>
      </c>
      <c r="L15" s="39">
        <f>SUM(L9:L14)</f>
        <v>3352.6396999999997</v>
      </c>
      <c r="M15" s="33"/>
      <c r="N15" s="33"/>
      <c r="O15" s="33"/>
      <c r="P15" s="39">
        <f>SUM(P9:P14)</f>
        <v>3352.6396999999997</v>
      </c>
      <c r="Q15" s="11">
        <f>SUM(Q9:Q14)</f>
        <v>16217.586900000002</v>
      </c>
      <c r="R15" s="10">
        <f>SUM(R9:R14)</f>
        <v>6439.6512999999995</v>
      </c>
    </row>
    <row r="16" spans="1:12" ht="15.75">
      <c r="A16" s="14"/>
      <c r="B16" s="15"/>
      <c r="C16" s="16"/>
      <c r="D16" s="16"/>
      <c r="E16" s="17"/>
      <c r="F16" s="17"/>
      <c r="G16" s="17"/>
      <c r="H16" s="18"/>
      <c r="I16" s="18"/>
      <c r="J16" s="18"/>
      <c r="K16" s="18"/>
      <c r="L16" s="18"/>
    </row>
    <row r="17" spans="1:12" ht="15.75">
      <c r="A17" s="14"/>
      <c r="B17" s="15"/>
      <c r="C17" s="16"/>
      <c r="D17" s="16"/>
      <c r="E17" s="17"/>
      <c r="F17" s="17"/>
      <c r="G17" s="17"/>
      <c r="H17" s="18"/>
      <c r="I17" s="18"/>
      <c r="J17" s="18"/>
      <c r="K17" s="18"/>
      <c r="L17" s="18"/>
    </row>
    <row r="18" spans="1:15" ht="18.75">
      <c r="A18" s="2"/>
      <c r="B18" s="20" t="s">
        <v>29</v>
      </c>
      <c r="C18" s="21">
        <f>C62</f>
        <v>20390.0982</v>
      </c>
      <c r="D18" s="3" t="s">
        <v>14</v>
      </c>
      <c r="E18" s="3"/>
      <c r="F18" s="3"/>
      <c r="G18" s="3"/>
      <c r="H18" s="3"/>
      <c r="I18" s="3"/>
      <c r="J18" s="3"/>
      <c r="K18" s="3"/>
      <c r="L18" s="3"/>
      <c r="M18" s="18"/>
      <c r="N18" s="19"/>
      <c r="O18" s="3"/>
    </row>
    <row r="19" spans="1:15" ht="18.75">
      <c r="A19" s="22"/>
      <c r="B19" s="3" t="s">
        <v>15</v>
      </c>
      <c r="C19" s="3">
        <f>D62</f>
        <v>14433.78</v>
      </c>
      <c r="D19" s="3" t="s">
        <v>14</v>
      </c>
      <c r="E19" s="3"/>
      <c r="F19" s="3"/>
      <c r="G19" s="3"/>
      <c r="H19" s="3"/>
      <c r="I19" s="3"/>
      <c r="J19" s="3"/>
      <c r="K19" s="3"/>
      <c r="L19" s="3"/>
      <c r="M19" s="18"/>
      <c r="N19" s="19"/>
      <c r="O19" s="3"/>
    </row>
    <row r="20" spans="2:15" ht="15.75">
      <c r="B20" s="3" t="s">
        <v>25</v>
      </c>
      <c r="C20" s="3">
        <f>E62</f>
        <v>5377.6882000000005</v>
      </c>
      <c r="D20" s="3" t="s">
        <v>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15.75">
      <c r="B21" s="3" t="s">
        <v>16</v>
      </c>
      <c r="C21" s="21">
        <f>Q15</f>
        <v>16217.586900000002</v>
      </c>
      <c r="D21" t="s">
        <v>14</v>
      </c>
      <c r="M21" s="3"/>
      <c r="N21" s="3"/>
      <c r="O21" s="3"/>
    </row>
    <row r="22" spans="2:15" ht="15.75">
      <c r="B22" s="3"/>
      <c r="C22" s="23"/>
      <c r="M22" s="3"/>
      <c r="N22" s="3"/>
      <c r="O22" s="3"/>
    </row>
    <row r="23" spans="2:3" ht="16.5" customHeight="1">
      <c r="B23" s="3"/>
      <c r="C23" s="23"/>
    </row>
    <row r="26" spans="2:3" ht="15">
      <c r="B26" t="s">
        <v>17</v>
      </c>
      <c r="C26" s="24">
        <f>R15</f>
        <v>6439.6512999999995</v>
      </c>
    </row>
    <row r="29" spans="2:3" ht="15">
      <c r="B29" t="s">
        <v>18</v>
      </c>
      <c r="C29" s="24">
        <f>G15-C62</f>
        <v>-274.26000000000204</v>
      </c>
    </row>
    <row r="42" ht="15">
      <c r="E42" s="24">
        <v>0</v>
      </c>
    </row>
    <row r="45" spans="2:6" ht="30">
      <c r="B45" s="25" t="s">
        <v>19</v>
      </c>
      <c r="C45" s="25" t="s">
        <v>20</v>
      </c>
      <c r="D45" s="25" t="s">
        <v>21</v>
      </c>
      <c r="E45" s="25" t="s">
        <v>22</v>
      </c>
      <c r="F45" s="38" t="s">
        <v>38</v>
      </c>
    </row>
    <row r="46" spans="2:6" ht="15">
      <c r="B46" s="25">
        <v>40.3</v>
      </c>
      <c r="C46" s="25">
        <f>D66+G66+J66+P66+S66+V66</f>
        <v>1143.2359999999999</v>
      </c>
      <c r="D46" s="25">
        <f>E66+H66+K66+Q66+T66+W66</f>
        <v>1524.3200000000002</v>
      </c>
      <c r="E46" s="25">
        <f>C46-D46+F46</f>
        <v>-65.1340000000003</v>
      </c>
      <c r="F46" s="37">
        <v>315.95</v>
      </c>
    </row>
    <row r="47" spans="2:6" ht="15">
      <c r="B47" s="25">
        <v>51.4</v>
      </c>
      <c r="C47" s="25">
        <f aca="true" t="shared" si="6" ref="C47:C61">D67+G67+J67+P67+S67+V67</f>
        <v>1406.5840000000003</v>
      </c>
      <c r="D47" s="25">
        <f aca="true" t="shared" si="7" ref="D47:D61">E67+H67+K67+Q67+T67+W67</f>
        <v>1109.87</v>
      </c>
      <c r="E47" s="25">
        <f aca="true" t="shared" si="8" ref="E47:E61">C47-D47+F47</f>
        <v>1016.8340000000004</v>
      </c>
      <c r="F47" s="37">
        <v>720.12</v>
      </c>
    </row>
    <row r="48" spans="2:6" ht="15">
      <c r="B48" s="25">
        <v>30.3</v>
      </c>
      <c r="C48" s="25">
        <f t="shared" si="6"/>
        <v>784.8</v>
      </c>
      <c r="D48" s="25">
        <f t="shared" si="7"/>
        <v>784.8000000000001</v>
      </c>
      <c r="E48" s="25">
        <f t="shared" si="8"/>
        <v>141.4999999999999</v>
      </c>
      <c r="F48" s="37">
        <v>141.5</v>
      </c>
    </row>
    <row r="49" spans="2:6" ht="15">
      <c r="B49" s="25">
        <v>58</v>
      </c>
      <c r="C49" s="25">
        <f t="shared" si="6"/>
        <v>1558.7441999999999</v>
      </c>
      <c r="D49" s="25">
        <f t="shared" si="7"/>
        <v>259.79</v>
      </c>
      <c r="E49" s="25">
        <f t="shared" si="8"/>
        <v>1298.9542</v>
      </c>
      <c r="F49" s="37">
        <v>0</v>
      </c>
    </row>
    <row r="50" spans="2:6" ht="15">
      <c r="B50" s="25">
        <v>40.04</v>
      </c>
      <c r="C50" s="25">
        <f t="shared" si="6"/>
        <v>1158</v>
      </c>
      <c r="D50" s="25">
        <f t="shared" si="7"/>
        <v>965</v>
      </c>
      <c r="E50" s="25">
        <f t="shared" si="8"/>
        <v>-246</v>
      </c>
      <c r="F50" s="37">
        <v>-439</v>
      </c>
    </row>
    <row r="51" spans="2:6" ht="15">
      <c r="B51" s="25">
        <v>52.77</v>
      </c>
      <c r="C51" s="25">
        <f t="shared" si="6"/>
        <v>1423.436</v>
      </c>
      <c r="D51" s="25">
        <f t="shared" si="7"/>
        <v>711.72</v>
      </c>
      <c r="E51" s="25">
        <f>F51+C51-D51</f>
        <v>711.7159999999999</v>
      </c>
      <c r="F51" s="37">
        <v>0</v>
      </c>
    </row>
    <row r="52" spans="2:6" ht="15">
      <c r="B52" s="25">
        <v>30.3</v>
      </c>
      <c r="C52" s="25">
        <f t="shared" si="6"/>
        <v>786</v>
      </c>
      <c r="D52" s="25">
        <f t="shared" si="7"/>
        <v>393</v>
      </c>
      <c r="E52" s="25">
        <f t="shared" si="8"/>
        <v>676</v>
      </c>
      <c r="F52" s="37">
        <v>283</v>
      </c>
    </row>
    <row r="53" spans="2:6" ht="15">
      <c r="B53" s="25">
        <v>59.4</v>
      </c>
      <c r="C53" s="25">
        <f t="shared" si="6"/>
        <v>1626</v>
      </c>
      <c r="D53" s="25">
        <f t="shared" si="7"/>
        <v>1355</v>
      </c>
      <c r="E53" s="25">
        <f t="shared" si="8"/>
        <v>271</v>
      </c>
      <c r="F53" s="37">
        <v>0</v>
      </c>
    </row>
    <row r="54" spans="2:6" ht="15">
      <c r="B54" s="25">
        <v>57.3</v>
      </c>
      <c r="C54" s="25">
        <f t="shared" si="6"/>
        <v>1600.2</v>
      </c>
      <c r="D54" s="25">
        <f t="shared" si="7"/>
        <v>0</v>
      </c>
      <c r="E54" s="25">
        <v>0</v>
      </c>
      <c r="F54" s="37">
        <v>0</v>
      </c>
    </row>
    <row r="55" spans="2:6" ht="15">
      <c r="B55" s="25">
        <v>39.2</v>
      </c>
      <c r="C55" s="25">
        <f t="shared" si="6"/>
        <v>1144.9085999999998</v>
      </c>
      <c r="D55" s="25">
        <f t="shared" si="7"/>
        <v>0</v>
      </c>
      <c r="E55" s="25">
        <f t="shared" si="8"/>
        <v>1144.9085999999998</v>
      </c>
      <c r="F55" s="37">
        <v>0</v>
      </c>
    </row>
    <row r="56" spans="2:6" ht="15">
      <c r="B56" s="25">
        <v>41.4</v>
      </c>
      <c r="C56" s="25">
        <f t="shared" si="6"/>
        <v>1102.8</v>
      </c>
      <c r="D56" s="25">
        <f t="shared" si="7"/>
        <v>1654.1999999999998</v>
      </c>
      <c r="E56" s="25">
        <f t="shared" si="8"/>
        <v>-1131.4199999999998</v>
      </c>
      <c r="F56" s="37">
        <v>-580.02</v>
      </c>
    </row>
    <row r="57" spans="2:6" ht="15">
      <c r="B57" s="27">
        <v>41.4</v>
      </c>
      <c r="C57" s="25">
        <f t="shared" si="6"/>
        <v>1658.8799999999999</v>
      </c>
      <c r="D57" s="25">
        <f t="shared" si="7"/>
        <v>0</v>
      </c>
      <c r="E57" s="25">
        <f t="shared" si="8"/>
        <v>2238.8999999999996</v>
      </c>
      <c r="F57" s="37">
        <v>580.02</v>
      </c>
    </row>
    <row r="58" spans="2:6" ht="15">
      <c r="B58" s="25">
        <v>55.8</v>
      </c>
      <c r="C58" s="25">
        <f t="shared" si="6"/>
        <v>1641.9640000000002</v>
      </c>
      <c r="D58" s="25">
        <f t="shared" si="7"/>
        <v>1368.3</v>
      </c>
      <c r="E58" s="25">
        <f t="shared" si="8"/>
        <v>273.6640000000002</v>
      </c>
      <c r="F58" s="37">
        <v>0</v>
      </c>
    </row>
    <row r="59" spans="2:6" ht="15">
      <c r="B59" s="25">
        <v>39.2</v>
      </c>
      <c r="C59" s="25">
        <f t="shared" si="6"/>
        <v>1143.2359999999999</v>
      </c>
      <c r="D59" s="25">
        <f t="shared" si="7"/>
        <v>1333.78</v>
      </c>
      <c r="E59" s="25">
        <f t="shared" si="8"/>
        <v>-190.5440000000001</v>
      </c>
      <c r="F59" s="37">
        <v>0</v>
      </c>
    </row>
    <row r="60" spans="2:6" ht="15">
      <c r="B60" s="25">
        <v>40.9</v>
      </c>
      <c r="C60" s="25">
        <f t="shared" si="6"/>
        <v>1105.3845</v>
      </c>
      <c r="D60" s="25">
        <f t="shared" si="7"/>
        <v>1842.2999999999997</v>
      </c>
      <c r="E60" s="25">
        <f t="shared" si="8"/>
        <v>-736.9154999999998</v>
      </c>
      <c r="F60" s="37">
        <v>0</v>
      </c>
    </row>
    <row r="61" spans="2:6" ht="15">
      <c r="B61" s="26">
        <v>40.2</v>
      </c>
      <c r="C61" s="25">
        <f t="shared" si="6"/>
        <v>1105.9248999999998</v>
      </c>
      <c r="D61" s="25">
        <f t="shared" si="7"/>
        <v>1131.7</v>
      </c>
      <c r="E61" s="25">
        <f t="shared" si="8"/>
        <v>-25.775100000000293</v>
      </c>
      <c r="F61" s="37">
        <v>0</v>
      </c>
    </row>
    <row r="62" spans="2:6" ht="15">
      <c r="B62" s="25">
        <f>SUM(B46:B61)</f>
        <v>717.91</v>
      </c>
      <c r="C62" s="25">
        <f>SUM(C46:C61)</f>
        <v>20390.0982</v>
      </c>
      <c r="D62" s="25">
        <f>SUM(D46:D61)</f>
        <v>14433.78</v>
      </c>
      <c r="E62" s="25">
        <f>SUM(E46:E61)</f>
        <v>5377.6882000000005</v>
      </c>
      <c r="F62" s="37">
        <f>SUM(F46:F61)</f>
        <v>1021.5699999999999</v>
      </c>
    </row>
    <row r="65" spans="2:24" ht="30">
      <c r="B65" s="28"/>
      <c r="C65" s="36" t="s">
        <v>38</v>
      </c>
      <c r="D65" s="28" t="s">
        <v>37</v>
      </c>
      <c r="E65" s="28" t="s">
        <v>21</v>
      </c>
      <c r="F65" s="28" t="s">
        <v>22</v>
      </c>
      <c r="G65" s="31" t="s">
        <v>39</v>
      </c>
      <c r="H65" s="31" t="s">
        <v>21</v>
      </c>
      <c r="I65" s="31" t="s">
        <v>22</v>
      </c>
      <c r="J65" s="31" t="s">
        <v>40</v>
      </c>
      <c r="K65" s="31" t="s">
        <v>21</v>
      </c>
      <c r="L65" s="31" t="s">
        <v>27</v>
      </c>
      <c r="M65" s="31" t="s">
        <v>37</v>
      </c>
      <c r="N65" s="31" t="s">
        <v>21</v>
      </c>
      <c r="O65" s="31" t="s">
        <v>27</v>
      </c>
      <c r="P65" s="28" t="s">
        <v>43</v>
      </c>
      <c r="Q65" s="35" t="s">
        <v>21</v>
      </c>
      <c r="R65" s="28" t="s">
        <v>22</v>
      </c>
      <c r="S65" s="28" t="s">
        <v>44</v>
      </c>
      <c r="T65" s="35" t="s">
        <v>21</v>
      </c>
      <c r="U65" s="28" t="s">
        <v>22</v>
      </c>
      <c r="V65" s="28" t="s">
        <v>45</v>
      </c>
      <c r="W65" s="35" t="s">
        <v>21</v>
      </c>
      <c r="X65" s="28" t="s">
        <v>22</v>
      </c>
    </row>
    <row r="66" spans="2:24" ht="15">
      <c r="B66" s="28">
        <v>40.8</v>
      </c>
      <c r="C66" s="29">
        <v>381.08</v>
      </c>
      <c r="D66" s="40">
        <f>B66*4.67</f>
        <v>190.53599999999997</v>
      </c>
      <c r="E66" s="28">
        <v>0</v>
      </c>
      <c r="F66" s="40">
        <f>C66+D66-E66</f>
        <v>571.616</v>
      </c>
      <c r="G66" s="40">
        <v>190.54</v>
      </c>
      <c r="H66" s="40"/>
      <c r="I66" s="40">
        <f>F66+G66-H66</f>
        <v>762.156</v>
      </c>
      <c r="J66" s="40">
        <v>190.54</v>
      </c>
      <c r="K66" s="40">
        <v>381.08</v>
      </c>
      <c r="L66" s="40">
        <f>I66+J66-K66</f>
        <v>571.616</v>
      </c>
      <c r="M66" s="40">
        <v>188.2</v>
      </c>
      <c r="N66" s="40"/>
      <c r="O66" s="40">
        <f>L66+M66-N66</f>
        <v>759.816</v>
      </c>
      <c r="P66" s="40">
        <v>190.54</v>
      </c>
      <c r="Q66" s="40"/>
      <c r="R66" s="40">
        <f>L66+P66-Q66</f>
        <v>762.156</v>
      </c>
      <c r="S66" s="40">
        <v>190.54</v>
      </c>
      <c r="T66" s="40">
        <v>571.62</v>
      </c>
      <c r="U66" s="40">
        <f>R66+S66-T66</f>
        <v>381.0759999999999</v>
      </c>
      <c r="V66" s="40">
        <v>190.54</v>
      </c>
      <c r="W66" s="40">
        <v>571.62</v>
      </c>
      <c r="X66" s="40">
        <f>U66+V66-W66</f>
        <v>-0.004000000000132786</v>
      </c>
    </row>
    <row r="67" spans="2:24" ht="15">
      <c r="B67" s="29">
        <v>50.2</v>
      </c>
      <c r="C67" s="29">
        <v>-296.71</v>
      </c>
      <c r="D67" s="40">
        <f aca="true" t="shared" si="9" ref="D67:D81">B67*4.67</f>
        <v>234.434</v>
      </c>
      <c r="E67" s="28">
        <v>0</v>
      </c>
      <c r="F67" s="40">
        <f aca="true" t="shared" si="10" ref="F67:F80">C67+D67-E67</f>
        <v>-62.27599999999998</v>
      </c>
      <c r="G67" s="40">
        <v>234.43</v>
      </c>
      <c r="H67" s="40"/>
      <c r="I67" s="40">
        <f aca="true" t="shared" si="11" ref="I67:I81">F67+G67-H67</f>
        <v>172.15400000000002</v>
      </c>
      <c r="J67" s="40">
        <v>234.43</v>
      </c>
      <c r="K67" s="40">
        <v>406.58</v>
      </c>
      <c r="L67" s="40">
        <f aca="true" t="shared" si="12" ref="L67:L81">I67+J67-K67</f>
        <v>0.004000000000075943</v>
      </c>
      <c r="M67" s="40">
        <v>240.04</v>
      </c>
      <c r="N67" s="40"/>
      <c r="O67" s="40">
        <f aca="true" t="shared" si="13" ref="O67:O81">L67+M67-N67</f>
        <v>240.04400000000007</v>
      </c>
      <c r="P67" s="40">
        <v>234.43</v>
      </c>
      <c r="Q67" s="40">
        <v>234.43</v>
      </c>
      <c r="R67" s="40">
        <f aca="true" t="shared" si="14" ref="R67:R81">L67+P67-Q67</f>
        <v>0.004000000000075943</v>
      </c>
      <c r="S67" s="40">
        <v>234.43</v>
      </c>
      <c r="T67" s="40">
        <v>0</v>
      </c>
      <c r="U67" s="40">
        <f aca="true" t="shared" si="15" ref="U67:U81">R67+S67-T67</f>
        <v>234.43400000000008</v>
      </c>
      <c r="V67" s="40">
        <v>234.43</v>
      </c>
      <c r="W67" s="40">
        <v>468.86</v>
      </c>
      <c r="X67" s="40">
        <f aca="true" t="shared" si="16" ref="X67:X81">U67+V67-W67</f>
        <v>0.004000000000075943</v>
      </c>
    </row>
    <row r="68" spans="2:24" ht="15">
      <c r="B68" s="29">
        <v>28</v>
      </c>
      <c r="C68" s="29">
        <v>0</v>
      </c>
      <c r="D68" s="40">
        <v>130.8</v>
      </c>
      <c r="E68" s="28">
        <v>0</v>
      </c>
      <c r="F68" s="40">
        <f t="shared" si="10"/>
        <v>130.8</v>
      </c>
      <c r="G68" s="40">
        <v>130.8</v>
      </c>
      <c r="H68" s="40"/>
      <c r="I68" s="40">
        <f t="shared" si="11"/>
        <v>261.6</v>
      </c>
      <c r="J68" s="40">
        <v>130.8</v>
      </c>
      <c r="K68" s="40">
        <v>392.4</v>
      </c>
      <c r="L68" s="40">
        <f t="shared" si="12"/>
        <v>0</v>
      </c>
      <c r="M68" s="40">
        <v>141.5</v>
      </c>
      <c r="N68" s="40"/>
      <c r="O68" s="40">
        <f t="shared" si="13"/>
        <v>141.5</v>
      </c>
      <c r="P68" s="40">
        <v>130.8</v>
      </c>
      <c r="Q68" s="40"/>
      <c r="R68" s="40">
        <f t="shared" si="14"/>
        <v>130.8</v>
      </c>
      <c r="S68" s="40">
        <v>130.8</v>
      </c>
      <c r="T68" s="40">
        <v>130.8</v>
      </c>
      <c r="U68" s="40">
        <f t="shared" si="15"/>
        <v>130.8</v>
      </c>
      <c r="V68" s="40">
        <v>130.8</v>
      </c>
      <c r="W68" s="40">
        <v>261.6</v>
      </c>
      <c r="X68" s="40">
        <f t="shared" si="16"/>
        <v>0</v>
      </c>
    </row>
    <row r="69" spans="2:24" ht="15">
      <c r="B69" s="29">
        <v>55.63</v>
      </c>
      <c r="C69" s="29">
        <v>519.58</v>
      </c>
      <c r="D69" s="40">
        <f t="shared" si="9"/>
        <v>259.7921</v>
      </c>
      <c r="E69" s="28">
        <v>259.79</v>
      </c>
      <c r="F69" s="40">
        <f t="shared" si="10"/>
        <v>519.5821000000001</v>
      </c>
      <c r="G69" s="40">
        <f>B69*4.67</f>
        <v>259.7921</v>
      </c>
      <c r="H69" s="40"/>
      <c r="I69" s="40">
        <f t="shared" si="11"/>
        <v>779.3742000000001</v>
      </c>
      <c r="J69" s="40">
        <v>259.79</v>
      </c>
      <c r="K69" s="40"/>
      <c r="L69" s="40">
        <f t="shared" si="12"/>
        <v>1039.1642000000002</v>
      </c>
      <c r="M69" s="40">
        <v>271</v>
      </c>
      <c r="N69" s="40">
        <v>271</v>
      </c>
      <c r="O69" s="40">
        <f t="shared" si="13"/>
        <v>1039.1642000000002</v>
      </c>
      <c r="P69" s="40">
        <v>259.79</v>
      </c>
      <c r="Q69" s="40"/>
      <c r="R69" s="40">
        <f t="shared" si="14"/>
        <v>1298.9542000000001</v>
      </c>
      <c r="S69" s="40">
        <v>259.79</v>
      </c>
      <c r="T69" s="40"/>
      <c r="U69" s="40">
        <f t="shared" si="15"/>
        <v>1558.7442</v>
      </c>
      <c r="V69" s="40">
        <v>259.79</v>
      </c>
      <c r="W69" s="40"/>
      <c r="X69" s="40">
        <f t="shared" si="16"/>
        <v>1818.5342</v>
      </c>
    </row>
    <row r="70" spans="2:24" ht="15">
      <c r="B70" s="29">
        <v>41.31</v>
      </c>
      <c r="C70" s="29">
        <v>0</v>
      </c>
      <c r="D70" s="40">
        <v>193</v>
      </c>
      <c r="E70" s="28">
        <v>190.6</v>
      </c>
      <c r="F70" s="40">
        <f t="shared" si="10"/>
        <v>2.4000000000000057</v>
      </c>
      <c r="G70" s="40">
        <v>193</v>
      </c>
      <c r="H70" s="40">
        <v>195.4</v>
      </c>
      <c r="I70" s="40">
        <f t="shared" si="11"/>
        <v>0</v>
      </c>
      <c r="J70" s="40">
        <v>193</v>
      </c>
      <c r="K70" s="40">
        <v>193</v>
      </c>
      <c r="L70" s="40">
        <f t="shared" si="12"/>
        <v>0</v>
      </c>
      <c r="M70" s="40">
        <v>187</v>
      </c>
      <c r="N70" s="40">
        <v>0</v>
      </c>
      <c r="O70" s="40">
        <f t="shared" si="13"/>
        <v>187</v>
      </c>
      <c r="P70" s="40">
        <v>193</v>
      </c>
      <c r="Q70" s="40">
        <v>193</v>
      </c>
      <c r="R70" s="40">
        <f t="shared" si="14"/>
        <v>0</v>
      </c>
      <c r="S70" s="40">
        <v>193</v>
      </c>
      <c r="T70" s="40"/>
      <c r="U70" s="40">
        <f t="shared" si="15"/>
        <v>193</v>
      </c>
      <c r="V70" s="40">
        <v>193</v>
      </c>
      <c r="W70" s="40">
        <v>193</v>
      </c>
      <c r="X70" s="40">
        <f t="shared" si="16"/>
        <v>193</v>
      </c>
    </row>
    <row r="71" spans="2:24" ht="15">
      <c r="B71" s="29">
        <v>50.8</v>
      </c>
      <c r="C71" s="29">
        <v>237.24</v>
      </c>
      <c r="D71" s="40">
        <f t="shared" si="9"/>
        <v>237.236</v>
      </c>
      <c r="E71" s="28">
        <v>500</v>
      </c>
      <c r="F71" s="40">
        <f t="shared" si="10"/>
        <v>-25.524</v>
      </c>
      <c r="G71" s="40">
        <v>237.24</v>
      </c>
      <c r="H71" s="40">
        <v>211.72</v>
      </c>
      <c r="I71" s="40">
        <f t="shared" si="11"/>
        <v>-0.003999999999990678</v>
      </c>
      <c r="J71" s="40">
        <v>237.24</v>
      </c>
      <c r="K71" s="40"/>
      <c r="L71" s="40">
        <f t="shared" si="12"/>
        <v>237.23600000000002</v>
      </c>
      <c r="M71" s="40">
        <v>246.44</v>
      </c>
      <c r="N71" s="40">
        <v>246.44</v>
      </c>
      <c r="O71" s="40">
        <f t="shared" si="13"/>
        <v>237.23600000000005</v>
      </c>
      <c r="P71" s="40">
        <v>237.24</v>
      </c>
      <c r="Q71" s="40">
        <v>0</v>
      </c>
      <c r="R71" s="40">
        <f t="shared" si="14"/>
        <v>474.476</v>
      </c>
      <c r="S71" s="40">
        <v>237.24</v>
      </c>
      <c r="T71" s="40"/>
      <c r="U71" s="40">
        <f t="shared" si="15"/>
        <v>711.716</v>
      </c>
      <c r="V71" s="40">
        <v>237.24</v>
      </c>
      <c r="W71" s="40">
        <v>0</v>
      </c>
      <c r="X71" s="40">
        <f t="shared" si="16"/>
        <v>948.956</v>
      </c>
    </row>
    <row r="72" spans="2:24" ht="15">
      <c r="B72" s="29">
        <v>28.04</v>
      </c>
      <c r="C72" s="29">
        <v>0</v>
      </c>
      <c r="D72" s="40">
        <v>131</v>
      </c>
      <c r="E72" s="28">
        <v>131</v>
      </c>
      <c r="F72" s="40">
        <f t="shared" si="10"/>
        <v>0</v>
      </c>
      <c r="G72" s="40">
        <v>131</v>
      </c>
      <c r="H72" s="40">
        <v>131</v>
      </c>
      <c r="I72" s="40">
        <f t="shared" si="11"/>
        <v>0</v>
      </c>
      <c r="J72" s="40">
        <v>131</v>
      </c>
      <c r="K72" s="40">
        <v>131</v>
      </c>
      <c r="L72" s="40">
        <f>I72+J72-K72</f>
        <v>0</v>
      </c>
      <c r="M72" s="40">
        <v>141.5</v>
      </c>
      <c r="N72" s="40">
        <v>0</v>
      </c>
      <c r="O72" s="40">
        <f t="shared" si="13"/>
        <v>141.5</v>
      </c>
      <c r="P72" s="40">
        <v>131</v>
      </c>
      <c r="Q72" s="40">
        <v>0</v>
      </c>
      <c r="R72" s="40">
        <f t="shared" si="14"/>
        <v>131</v>
      </c>
      <c r="S72" s="40">
        <v>131</v>
      </c>
      <c r="T72" s="40"/>
      <c r="U72" s="40">
        <f t="shared" si="15"/>
        <v>262</v>
      </c>
      <c r="V72" s="40">
        <v>131</v>
      </c>
      <c r="W72" s="40">
        <v>0</v>
      </c>
      <c r="X72" s="40">
        <f t="shared" si="16"/>
        <v>393</v>
      </c>
    </row>
    <row r="73" spans="2:24" ht="15">
      <c r="B73" s="29">
        <v>58</v>
      </c>
      <c r="C73" s="29">
        <v>0</v>
      </c>
      <c r="D73" s="40">
        <v>271</v>
      </c>
      <c r="E73" s="28">
        <v>270.44</v>
      </c>
      <c r="F73" s="40">
        <f t="shared" si="10"/>
        <v>0.5600000000000023</v>
      </c>
      <c r="G73" s="40">
        <v>271</v>
      </c>
      <c r="H73" s="40">
        <v>271.56</v>
      </c>
      <c r="I73" s="40">
        <f t="shared" si="11"/>
        <v>0</v>
      </c>
      <c r="J73" s="40">
        <v>271</v>
      </c>
      <c r="K73" s="40">
        <v>271</v>
      </c>
      <c r="L73" s="40">
        <f t="shared" si="12"/>
        <v>0</v>
      </c>
      <c r="M73" s="40">
        <v>277.4</v>
      </c>
      <c r="N73" s="40">
        <v>277.4</v>
      </c>
      <c r="O73" s="40">
        <f t="shared" si="13"/>
        <v>0</v>
      </c>
      <c r="P73" s="40">
        <v>271</v>
      </c>
      <c r="Q73" s="40">
        <v>271</v>
      </c>
      <c r="R73" s="40">
        <f t="shared" si="14"/>
        <v>0</v>
      </c>
      <c r="S73" s="40">
        <v>271</v>
      </c>
      <c r="T73" s="40">
        <v>0</v>
      </c>
      <c r="U73" s="40">
        <f t="shared" si="15"/>
        <v>271</v>
      </c>
      <c r="V73" s="40">
        <v>271</v>
      </c>
      <c r="W73" s="40">
        <v>271</v>
      </c>
      <c r="X73" s="40">
        <f t="shared" si="16"/>
        <v>271</v>
      </c>
    </row>
    <row r="74" spans="2:24" ht="15">
      <c r="B74" s="41">
        <v>57.1</v>
      </c>
      <c r="C74" s="41">
        <v>530.1</v>
      </c>
      <c r="D74" s="40">
        <v>266.7</v>
      </c>
      <c r="E74" s="41">
        <v>0</v>
      </c>
      <c r="F74" s="42">
        <f t="shared" si="10"/>
        <v>796.8</v>
      </c>
      <c r="G74" s="40">
        <v>266.7</v>
      </c>
      <c r="H74" s="42"/>
      <c r="I74" s="40">
        <f t="shared" si="11"/>
        <v>1063.5</v>
      </c>
      <c r="J74" s="42">
        <v>266.7</v>
      </c>
      <c r="K74" s="42"/>
      <c r="L74" s="42">
        <f t="shared" si="12"/>
        <v>1330.2</v>
      </c>
      <c r="M74" s="42">
        <v>267.6</v>
      </c>
      <c r="N74" s="42">
        <v>267.6</v>
      </c>
      <c r="O74" s="42">
        <f t="shared" si="13"/>
        <v>1330.2000000000003</v>
      </c>
      <c r="P74" s="40">
        <v>266.7</v>
      </c>
      <c r="Q74" s="42"/>
      <c r="R74" s="40">
        <f t="shared" si="14"/>
        <v>1596.9</v>
      </c>
      <c r="S74" s="42">
        <v>266.7</v>
      </c>
      <c r="T74" s="42"/>
      <c r="U74" s="42">
        <f t="shared" si="15"/>
        <v>1863.6000000000001</v>
      </c>
      <c r="V74" s="42">
        <v>266.7</v>
      </c>
      <c r="W74" s="42"/>
      <c r="X74" s="42">
        <f>U74+V74-W74</f>
        <v>2130.3</v>
      </c>
    </row>
    <row r="75" spans="2:24" ht="15">
      <c r="B75" s="29">
        <v>40.86</v>
      </c>
      <c r="C75" s="29">
        <v>0</v>
      </c>
      <c r="D75" s="40">
        <f t="shared" si="9"/>
        <v>190.81619999999998</v>
      </c>
      <c r="E75" s="28">
        <v>0</v>
      </c>
      <c r="F75" s="40">
        <f t="shared" si="10"/>
        <v>190.81619999999998</v>
      </c>
      <c r="G75" s="40">
        <f>B75*4.67</f>
        <v>190.81619999999998</v>
      </c>
      <c r="H75" s="40"/>
      <c r="I75" s="40">
        <f t="shared" si="11"/>
        <v>381.63239999999996</v>
      </c>
      <c r="J75" s="40">
        <v>190.82</v>
      </c>
      <c r="K75" s="40"/>
      <c r="L75" s="40">
        <v>572.46</v>
      </c>
      <c r="M75" s="40">
        <v>183.1</v>
      </c>
      <c r="N75" s="40">
        <v>183.1</v>
      </c>
      <c r="O75" s="40">
        <f t="shared" si="13"/>
        <v>572.46</v>
      </c>
      <c r="P75" s="40">
        <f aca="true" t="shared" si="17" ref="P67:P81">B75*4.67</f>
        <v>190.81619999999998</v>
      </c>
      <c r="Q75" s="40"/>
      <c r="R75" s="40">
        <f t="shared" si="14"/>
        <v>763.2762</v>
      </c>
      <c r="S75" s="40">
        <v>190.82</v>
      </c>
      <c r="T75" s="40">
        <v>0</v>
      </c>
      <c r="U75" s="40">
        <f t="shared" si="15"/>
        <v>954.0962</v>
      </c>
      <c r="V75" s="40">
        <v>190.82</v>
      </c>
      <c r="W75" s="40">
        <v>0</v>
      </c>
      <c r="X75" s="40">
        <f t="shared" si="16"/>
        <v>1144.9162</v>
      </c>
    </row>
    <row r="76" spans="2:24" ht="15">
      <c r="B76" s="41">
        <v>39.35</v>
      </c>
      <c r="C76" s="41">
        <v>551.4</v>
      </c>
      <c r="D76" s="40">
        <v>183.8</v>
      </c>
      <c r="E76" s="41">
        <v>0</v>
      </c>
      <c r="F76" s="42">
        <f>C76+D76-E76</f>
        <v>735.2</v>
      </c>
      <c r="G76" s="40">
        <v>183.8</v>
      </c>
      <c r="H76" s="42"/>
      <c r="I76" s="40">
        <f t="shared" si="11"/>
        <v>919</v>
      </c>
      <c r="J76" s="42">
        <v>183.8</v>
      </c>
      <c r="K76" s="42">
        <v>919</v>
      </c>
      <c r="L76" s="42">
        <f t="shared" si="12"/>
        <v>183.79999999999995</v>
      </c>
      <c r="M76" s="42">
        <v>193.34</v>
      </c>
      <c r="N76" s="42">
        <v>193.34</v>
      </c>
      <c r="O76" s="42">
        <f t="shared" si="13"/>
        <v>183.79999999999998</v>
      </c>
      <c r="P76" s="40">
        <v>183.8</v>
      </c>
      <c r="Q76" s="42">
        <v>367.6</v>
      </c>
      <c r="R76" s="40">
        <f t="shared" si="14"/>
        <v>0</v>
      </c>
      <c r="S76" s="42">
        <v>183.8</v>
      </c>
      <c r="T76" s="42"/>
      <c r="U76" s="42">
        <f t="shared" si="15"/>
        <v>183.8</v>
      </c>
      <c r="V76" s="42">
        <v>183.8</v>
      </c>
      <c r="W76" s="42">
        <v>367.6</v>
      </c>
      <c r="X76" s="42">
        <v>0</v>
      </c>
    </row>
    <row r="77" spans="2:24" ht="15">
      <c r="B77" s="30">
        <v>39.47</v>
      </c>
      <c r="C77" s="29">
        <v>0</v>
      </c>
      <c r="D77" s="40">
        <v>0</v>
      </c>
      <c r="E77" s="28">
        <v>0</v>
      </c>
      <c r="F77" s="40">
        <f t="shared" si="10"/>
        <v>0</v>
      </c>
      <c r="G77" s="40">
        <v>0</v>
      </c>
      <c r="H77" s="40"/>
      <c r="I77" s="40">
        <f t="shared" si="11"/>
        <v>0</v>
      </c>
      <c r="J77" s="40">
        <v>1105.92</v>
      </c>
      <c r="K77" s="40"/>
      <c r="L77" s="40">
        <f t="shared" si="12"/>
        <v>1105.92</v>
      </c>
      <c r="M77" s="40">
        <v>193.34</v>
      </c>
      <c r="N77" s="40">
        <v>0</v>
      </c>
      <c r="O77" s="40">
        <f t="shared" si="13"/>
        <v>1299.26</v>
      </c>
      <c r="P77" s="40">
        <v>184.32</v>
      </c>
      <c r="Q77" s="40"/>
      <c r="R77" s="40">
        <f t="shared" si="14"/>
        <v>1290.24</v>
      </c>
      <c r="S77" s="40">
        <v>184.32</v>
      </c>
      <c r="T77" s="40"/>
      <c r="U77" s="40">
        <f t="shared" si="15"/>
        <v>1474.56</v>
      </c>
      <c r="V77" s="40">
        <v>184.32</v>
      </c>
      <c r="W77" s="40"/>
      <c r="X77" s="40">
        <f>U77+V77-W77</f>
        <v>1658.8799999999999</v>
      </c>
    </row>
    <row r="78" spans="2:24" ht="15">
      <c r="B78" s="29">
        <v>58.6</v>
      </c>
      <c r="C78" s="30">
        <v>-273.66</v>
      </c>
      <c r="D78" s="40">
        <f t="shared" si="9"/>
        <v>273.662</v>
      </c>
      <c r="E78" s="28">
        <v>0</v>
      </c>
      <c r="F78" s="40">
        <f t="shared" si="10"/>
        <v>0.0019999999999527063</v>
      </c>
      <c r="G78" s="40">
        <v>273.66</v>
      </c>
      <c r="H78" s="40"/>
      <c r="I78" s="40">
        <f t="shared" si="11"/>
        <v>273.662</v>
      </c>
      <c r="J78" s="40">
        <v>273.66</v>
      </c>
      <c r="K78" s="40"/>
      <c r="L78" s="40">
        <f t="shared" si="12"/>
        <v>547.322</v>
      </c>
      <c r="M78" s="40">
        <v>260.6</v>
      </c>
      <c r="N78" s="40">
        <v>260.6</v>
      </c>
      <c r="O78" s="40">
        <f t="shared" si="13"/>
        <v>547.322</v>
      </c>
      <c r="P78" s="40">
        <f t="shared" si="17"/>
        <v>273.662</v>
      </c>
      <c r="Q78" s="40"/>
      <c r="R78" s="40">
        <f t="shared" si="14"/>
        <v>820.9839999999999</v>
      </c>
      <c r="S78" s="40">
        <v>273.66</v>
      </c>
      <c r="T78" s="40"/>
      <c r="U78" s="40">
        <f t="shared" si="15"/>
        <v>1094.644</v>
      </c>
      <c r="V78" s="40">
        <v>273.66</v>
      </c>
      <c r="W78" s="40">
        <v>1368.3</v>
      </c>
      <c r="X78" s="40">
        <f t="shared" si="16"/>
        <v>0.004000000000132786</v>
      </c>
    </row>
    <row r="79" spans="2:24" ht="15">
      <c r="B79" s="29">
        <v>40.8</v>
      </c>
      <c r="C79" s="29">
        <v>190.54</v>
      </c>
      <c r="D79" s="40">
        <f t="shared" si="9"/>
        <v>190.53599999999997</v>
      </c>
      <c r="E79" s="28">
        <v>0</v>
      </c>
      <c r="F79" s="40">
        <f t="shared" si="10"/>
        <v>381.07599999999996</v>
      </c>
      <c r="G79" s="40">
        <v>190.54</v>
      </c>
      <c r="H79" s="40"/>
      <c r="I79" s="40">
        <f t="shared" si="11"/>
        <v>571.616</v>
      </c>
      <c r="J79" s="40">
        <v>190.54</v>
      </c>
      <c r="K79" s="40"/>
      <c r="L79" s="40">
        <f t="shared" si="12"/>
        <v>762.156</v>
      </c>
      <c r="M79" s="40">
        <v>183.1</v>
      </c>
      <c r="N79" s="40">
        <v>183.1</v>
      </c>
      <c r="O79" s="40">
        <f t="shared" si="13"/>
        <v>762.156</v>
      </c>
      <c r="P79" s="40">
        <v>190.54</v>
      </c>
      <c r="Q79" s="40">
        <v>762.16</v>
      </c>
      <c r="R79" s="40">
        <f t="shared" si="14"/>
        <v>190.53599999999994</v>
      </c>
      <c r="S79" s="40">
        <v>190.54</v>
      </c>
      <c r="T79" s="40"/>
      <c r="U79" s="40">
        <f t="shared" si="15"/>
        <v>381.0759999999999</v>
      </c>
      <c r="V79" s="40">
        <v>190.54</v>
      </c>
      <c r="W79" s="40">
        <v>571.62</v>
      </c>
      <c r="X79" s="40">
        <f t="shared" si="16"/>
        <v>-0.004000000000132786</v>
      </c>
    </row>
    <row r="80" spans="2:24" ht="15">
      <c r="B80" s="29">
        <v>39.45</v>
      </c>
      <c r="C80" s="29">
        <v>368.46</v>
      </c>
      <c r="D80" s="40">
        <f t="shared" si="9"/>
        <v>184.2315</v>
      </c>
      <c r="E80" s="28">
        <v>0</v>
      </c>
      <c r="F80" s="40">
        <f t="shared" si="10"/>
        <v>552.6915</v>
      </c>
      <c r="G80" s="40">
        <f>B80*4.67</f>
        <v>184.2315</v>
      </c>
      <c r="H80" s="40">
        <v>1291.62</v>
      </c>
      <c r="I80" s="40">
        <f t="shared" si="11"/>
        <v>-554.6969999999999</v>
      </c>
      <c r="J80" s="40">
        <v>184.23</v>
      </c>
      <c r="K80" s="40">
        <v>0</v>
      </c>
      <c r="L80" s="40">
        <f t="shared" si="12"/>
        <v>-370.46699999999987</v>
      </c>
      <c r="M80" s="40">
        <v>191</v>
      </c>
      <c r="N80" s="40">
        <v>191</v>
      </c>
      <c r="O80" s="40">
        <f t="shared" si="13"/>
        <v>-370.46699999999987</v>
      </c>
      <c r="P80" s="40">
        <f t="shared" si="17"/>
        <v>184.2315</v>
      </c>
      <c r="Q80" s="40"/>
      <c r="R80" s="40">
        <f t="shared" si="14"/>
        <v>-186.23549999999986</v>
      </c>
      <c r="S80" s="40">
        <v>184.23</v>
      </c>
      <c r="T80" s="40">
        <v>0</v>
      </c>
      <c r="U80" s="40">
        <f t="shared" si="15"/>
        <v>-2.00549999999987</v>
      </c>
      <c r="V80" s="40">
        <v>184.23</v>
      </c>
      <c r="W80" s="40">
        <v>550.68</v>
      </c>
      <c r="X80" s="40">
        <f t="shared" si="16"/>
        <v>-368.4554999999998</v>
      </c>
    </row>
    <row r="81" spans="2:24" ht="15">
      <c r="B81" s="31">
        <v>39.47</v>
      </c>
      <c r="C81" s="31">
        <v>-184.32</v>
      </c>
      <c r="D81" s="40">
        <f t="shared" si="9"/>
        <v>184.32489999999999</v>
      </c>
      <c r="E81" s="28">
        <v>0</v>
      </c>
      <c r="F81" s="40">
        <f>C81+D81-E81</f>
        <v>0.004899999999992133</v>
      </c>
      <c r="G81" s="40">
        <v>184.32</v>
      </c>
      <c r="H81" s="40"/>
      <c r="I81" s="40">
        <f t="shared" si="11"/>
        <v>184.32489999999999</v>
      </c>
      <c r="J81" s="40">
        <v>184.32</v>
      </c>
      <c r="K81" s="40"/>
      <c r="L81" s="40">
        <f t="shared" si="12"/>
        <v>368.6449</v>
      </c>
      <c r="M81" s="40">
        <v>187.73</v>
      </c>
      <c r="N81" s="40">
        <v>187.73</v>
      </c>
      <c r="O81" s="40">
        <f t="shared" si="13"/>
        <v>368.6449</v>
      </c>
      <c r="P81" s="40">
        <v>184.32</v>
      </c>
      <c r="Q81" s="40"/>
      <c r="R81" s="40">
        <f t="shared" si="14"/>
        <v>552.9649</v>
      </c>
      <c r="S81" s="40">
        <v>184.32</v>
      </c>
      <c r="T81" s="40"/>
      <c r="U81" s="40">
        <f t="shared" si="15"/>
        <v>737.2848999999999</v>
      </c>
      <c r="V81" s="40">
        <v>184.32</v>
      </c>
      <c r="W81" s="40">
        <v>1131.7</v>
      </c>
      <c r="X81" s="40">
        <f t="shared" si="16"/>
        <v>-210.09510000000023</v>
      </c>
    </row>
    <row r="82" spans="2:24" ht="15">
      <c r="B82" s="29">
        <f aca="true" t="shared" si="18" ref="B82:L82">SUM(B66:B81)</f>
        <v>707.8800000000001</v>
      </c>
      <c r="C82" s="29">
        <f t="shared" si="18"/>
        <v>2023.7099999999998</v>
      </c>
      <c r="D82" s="40">
        <f>SUM(D66:D81)</f>
        <v>3121.8687</v>
      </c>
      <c r="E82" s="28">
        <f t="shared" si="18"/>
        <v>1351.83</v>
      </c>
      <c r="F82" s="40">
        <f t="shared" si="18"/>
        <v>3793.7486999999996</v>
      </c>
      <c r="G82" s="40">
        <f t="shared" si="18"/>
        <v>3121.8698</v>
      </c>
      <c r="H82" s="40">
        <f t="shared" si="18"/>
        <v>2101.3</v>
      </c>
      <c r="I82" s="40">
        <f t="shared" si="18"/>
        <v>4814.318499999999</v>
      </c>
      <c r="J82" s="40">
        <f t="shared" si="18"/>
        <v>4227.79</v>
      </c>
      <c r="K82" s="40">
        <f t="shared" si="18"/>
        <v>2694.06</v>
      </c>
      <c r="L82" s="40">
        <f t="shared" si="18"/>
        <v>6348.056100000002</v>
      </c>
      <c r="M82" s="40">
        <f>SUM(M73:M81)</f>
        <v>1937.21</v>
      </c>
      <c r="N82" s="40">
        <f>SUM(N73:N81)</f>
        <v>1743.87</v>
      </c>
      <c r="O82" s="40">
        <f aca="true" t="shared" si="19" ref="O82:X82">SUM(O66:O81)</f>
        <v>7439.6361000000015</v>
      </c>
      <c r="P82" s="40">
        <f t="shared" si="19"/>
        <v>3306.1897000000004</v>
      </c>
      <c r="Q82" s="40">
        <f t="shared" si="19"/>
        <v>1828.19</v>
      </c>
      <c r="R82" s="40">
        <f t="shared" si="19"/>
        <v>7826.0558</v>
      </c>
      <c r="S82" s="40">
        <f t="shared" si="19"/>
        <v>3306.1900000000005</v>
      </c>
      <c r="T82" s="40">
        <f t="shared" si="19"/>
        <v>702.4200000000001</v>
      </c>
      <c r="U82" s="40">
        <f t="shared" si="19"/>
        <v>10429.8258</v>
      </c>
      <c r="V82" s="40">
        <f t="shared" si="19"/>
        <v>3306.1900000000005</v>
      </c>
      <c r="W82" s="40">
        <f t="shared" si="19"/>
        <v>5755.98</v>
      </c>
      <c r="X82" s="40">
        <f t="shared" si="19"/>
        <v>7980.0358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R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2015-02-26T10:27:19Z</cp:lastPrinted>
  <dcterms:modified xsi:type="dcterms:W3CDTF">2015-03-05T11:51:53Z</dcterms:modified>
  <cp:category/>
  <cp:version/>
  <cp:contentType/>
  <cp:contentStatus/>
</cp:coreProperties>
</file>